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urnal nr\8470\8470-11 Overvågning af perfluor\Brandstation vest\overføres\Færdiggørelse af forureningsundersøgelse\Rapport Påbud\"/>
    </mc:Choice>
  </mc:AlternateContent>
  <xr:revisionPtr revIDLastSave="0" documentId="8_{DC6B3D23-8CE7-46C0-8AE9-F1CF33B764CA}" xr6:coauthVersionLast="31" xr6:coauthVersionMax="31" xr10:uidLastSave="{00000000-0000-0000-0000-000000000000}"/>
  <bookViews>
    <workbookView xWindow="0" yWindow="0" windowWidth="28800" windowHeight="12225" activeTab="1" xr2:uid="{625166BD-2AF3-4877-9521-26FDB678D400}"/>
  </bookViews>
  <sheets>
    <sheet name="Ark1" sheetId="1" r:id="rId1"/>
    <sheet name="Ark2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9" i="2" s="1"/>
  <c r="U8" i="2"/>
  <c r="U7" i="2"/>
  <c r="U6" i="2"/>
  <c r="U5" i="2"/>
  <c r="U4" i="2"/>
  <c r="U3" i="2"/>
  <c r="V9" i="2" s="1"/>
  <c r="F18" i="1"/>
  <c r="V17" i="1"/>
  <c r="V16" i="1"/>
  <c r="V15" i="1"/>
  <c r="W18" i="1" s="1"/>
  <c r="V14" i="1"/>
  <c r="V13" i="1"/>
  <c r="V12" i="1"/>
  <c r="C9" i="1"/>
  <c r="F9" i="1" s="1"/>
  <c r="X9" i="1" s="1"/>
  <c r="Y9" i="1" s="1"/>
  <c r="Z9" i="1" s="1"/>
  <c r="AA9" i="1" s="1"/>
  <c r="V8" i="1"/>
  <c r="V7" i="1"/>
  <c r="V6" i="1"/>
  <c r="V5" i="1"/>
  <c r="V4" i="1"/>
  <c r="V3" i="1"/>
  <c r="W9" i="1" s="1"/>
  <c r="W9" i="2" l="1"/>
  <c r="X9" i="2" s="1"/>
  <c r="Y9" i="2" s="1"/>
  <c r="Z9" i="2" s="1"/>
  <c r="X18" i="1"/>
  <c r="Y18" i="1" s="1"/>
  <c r="Z18" i="1" s="1"/>
  <c r="AA18" i="1" s="1"/>
  <c r="AA21" i="1" s="1"/>
</calcChain>
</file>

<file path=xl/sharedStrings.xml><?xml version="1.0" encoding="utf-8"?>
<sst xmlns="http://schemas.openxmlformats.org/spreadsheetml/2006/main" count="218" uniqueCount="60">
  <si>
    <t>areal</t>
  </si>
  <si>
    <t>dybde</t>
  </si>
  <si>
    <t>porøsitet</t>
  </si>
  <si>
    <t>antal liter</t>
  </si>
  <si>
    <t>PFHpA</t>
  </si>
  <si>
    <t>PFOA</t>
  </si>
  <si>
    <t>PFNA</t>
  </si>
  <si>
    <t>PFBS</t>
  </si>
  <si>
    <t>PFHxS</t>
  </si>
  <si>
    <t>PFOS</t>
  </si>
  <si>
    <t>PFDS</t>
  </si>
  <si>
    <t>PFOSA</t>
  </si>
  <si>
    <t>PFHxA</t>
  </si>
  <si>
    <t>PFBA</t>
  </si>
  <si>
    <t>PFPeA</t>
  </si>
  <si>
    <t>PFUnDA</t>
  </si>
  <si>
    <t>PFDoDA</t>
  </si>
  <si>
    <t>PFDA</t>
  </si>
  <si>
    <t>6:2 FTS</t>
  </si>
  <si>
    <t xml:space="preserve">Sum 15 PFAS </t>
  </si>
  <si>
    <t>gennemsnit</t>
  </si>
  <si>
    <t>Kildestyrke</t>
  </si>
  <si>
    <t>m2</t>
  </si>
  <si>
    <t>m</t>
  </si>
  <si>
    <t>µg/l</t>
  </si>
  <si>
    <t>µg</t>
  </si>
  <si>
    <t>mg</t>
  </si>
  <si>
    <t>g</t>
  </si>
  <si>
    <t>kg</t>
  </si>
  <si>
    <t>208.5691</t>
  </si>
  <si>
    <t>a3</t>
  </si>
  <si>
    <t>&lt;0,010</t>
  </si>
  <si>
    <t>208.5693</t>
  </si>
  <si>
    <t>b6</t>
  </si>
  <si>
    <t>208.5692</t>
  </si>
  <si>
    <t>b4</t>
  </si>
  <si>
    <t>208.5694</t>
  </si>
  <si>
    <t>d3</t>
  </si>
  <si>
    <t>208.5547</t>
  </si>
  <si>
    <t>Boring 3, 2016</t>
  </si>
  <si>
    <t>&lt;0,0010</t>
  </si>
  <si>
    <t>&lt;0,0020</t>
  </si>
  <si>
    <t>&lt;0,0050</t>
  </si>
  <si>
    <t>Boring 3, 2018</t>
  </si>
  <si>
    <t>Kildestyrke 2016 SV for Brandstation vest</t>
  </si>
  <si>
    <t>208.5697</t>
  </si>
  <si>
    <t>j3</t>
  </si>
  <si>
    <t>208.5698</t>
  </si>
  <si>
    <t>k4</t>
  </si>
  <si>
    <t>208.5695</t>
  </si>
  <si>
    <t>i2</t>
  </si>
  <si>
    <t>208.5696</t>
  </si>
  <si>
    <t>i5</t>
  </si>
  <si>
    <t>208.5546</t>
  </si>
  <si>
    <t>Boring 2, 2016</t>
  </si>
  <si>
    <t>Boring 2, 2018</t>
  </si>
  <si>
    <t>Kildestyrke 2016 NØ for Brandstation Vest</t>
  </si>
  <si>
    <t>Kildestyrke 2016 samlet ved Brandstation Vest</t>
  </si>
  <si>
    <t>gennemsnit konc.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</si>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</sst>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8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9" fontId="1" fillId="0" borderId="0" xfId="0" applyNumberFormat="1" applyFont="1" applyAlignment="1" applyProtection="1">
      <alignment wrapText="1"/>
    </xf>
    <xf numFmtId="0" fontId="0" fillId="0" borderId="0" xfId="0" applyNumberFormat="1" applyFont="1" applyFill="1" applyBorder="1" applyAlignment="1" applyProtection="1"/>
    <xf numFmtId="0" fontId="1" fillId="0" borderId="0" xfId="0" applyFont="1" applyAlignment="1" applyProtection="1">
      <alignment wrapText="1"/>
    </xf>
    <xf numFmtId="0" fontId="1" fillId="0" borderId="0" xfId="1" applyFont="1" applyAlignment="1" applyProtection="1">
      <alignment wrapText="1"/>
    </xf>
    <xf numFmtId="0" fontId="1" fillId="0" borderId="0" xfId="1" applyFont="1" applyFill="1" applyAlignment="1" applyProtection="1">
      <alignment wrapText="1"/>
    </xf>
    <xf numFmtId="49" fontId="1" fillId="2" borderId="0" xfId="0" applyNumberFormat="1" applyFont="1" applyFill="1" applyAlignment="1" applyProtection="1">
      <alignment wrapText="1"/>
    </xf>
    <xf numFmtId="49" fontId="3" fillId="2" borderId="0" xfId="0" applyNumberFormat="1" applyFont="1" applyFill="1" applyAlignment="1" applyProtection="1">
      <alignment wrapText="1"/>
    </xf>
    <xf numFmtId="3" fontId="0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1" xfId="0" applyFont="1" applyBorder="1" applyAlignment="1" applyProtection="1">
      <alignment wrapText="1"/>
    </xf>
    <xf numFmtId="0" fontId="1" fillId="0" borderId="1" xfId="1" applyFont="1" applyBorder="1" applyAlignment="1" applyProtection="1">
      <alignment wrapText="1"/>
    </xf>
    <xf numFmtId="0" fontId="1" fillId="0" borderId="1" xfId="1" applyFont="1" applyFill="1" applyBorder="1" applyAlignment="1" applyProtection="1">
      <alignment wrapText="1"/>
    </xf>
  </cellXfs>
  <cellStyles count="2">
    <cellStyle name="Normal" xfId="0" builtinId="0"/>
    <cellStyle name="Normal 3" xfId="1" xr:uid="{DD3F224D-75C0-492A-B140-2B188C1F2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83872709691195E-2"/>
          <c:y val="5.3249494892275158E-2"/>
          <c:w val="0.73783752278489945"/>
          <c:h val="0.887468218646582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[1]Kildestyrke!$G$1:$G$2</c:f>
              <c:strCache>
                <c:ptCount val="2"/>
                <c:pt idx="0">
                  <c:v>PFHpA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[1]Kildestyrke!$G$3:$G$16</c:f>
              <c:numCache>
                <c:formatCode>General</c:formatCode>
                <c:ptCount val="14"/>
                <c:pt idx="0">
                  <c:v>1.9</c:v>
                </c:pt>
                <c:pt idx="1">
                  <c:v>0.74</c:v>
                </c:pt>
                <c:pt idx="2">
                  <c:v>8.9</c:v>
                </c:pt>
                <c:pt idx="3">
                  <c:v>0.86</c:v>
                </c:pt>
                <c:pt idx="4">
                  <c:v>2.6</c:v>
                </c:pt>
                <c:pt idx="5">
                  <c:v>2.8</c:v>
                </c:pt>
                <c:pt idx="9">
                  <c:v>6.3E-2</c:v>
                </c:pt>
                <c:pt idx="10">
                  <c:v>0.12</c:v>
                </c:pt>
                <c:pt idx="11">
                  <c:v>0</c:v>
                </c:pt>
                <c:pt idx="12">
                  <c:v>4.5999999999999999E-2</c:v>
                </c:pt>
                <c:pt idx="13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5-49DA-9040-AD408473EC9F}"/>
            </c:ext>
          </c:extLst>
        </c:ser>
        <c:ser>
          <c:idx val="0"/>
          <c:order val="1"/>
          <c:tx>
            <c:strRef>
              <c:f>[1]Kildestyrke!$H$1:$H$2</c:f>
              <c:strCache>
                <c:ptCount val="2"/>
                <c:pt idx="0">
                  <c:v>PFOA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[1]Kildestyrke!$H$3:$H$16</c:f>
              <c:numCache>
                <c:formatCode>General</c:formatCode>
                <c:ptCount val="14"/>
                <c:pt idx="0">
                  <c:v>0.3</c:v>
                </c:pt>
                <c:pt idx="1">
                  <c:v>1.2</c:v>
                </c:pt>
                <c:pt idx="2">
                  <c:v>2.5</c:v>
                </c:pt>
                <c:pt idx="3">
                  <c:v>1.8</c:v>
                </c:pt>
                <c:pt idx="4">
                  <c:v>2.8</c:v>
                </c:pt>
                <c:pt idx="5">
                  <c:v>0.46</c:v>
                </c:pt>
                <c:pt idx="9">
                  <c:v>2.5999999999999999E-2</c:v>
                </c:pt>
                <c:pt idx="10">
                  <c:v>7.6999999999999999E-2</c:v>
                </c:pt>
                <c:pt idx="11">
                  <c:v>1.4999999999999999E-2</c:v>
                </c:pt>
                <c:pt idx="12">
                  <c:v>1.2999999999999999E-2</c:v>
                </c:pt>
                <c:pt idx="13">
                  <c:v>8.2000000000000007E-3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5-49DA-9040-AD408473EC9F}"/>
            </c:ext>
          </c:extLst>
        </c:ser>
        <c:ser>
          <c:idx val="1"/>
          <c:order val="2"/>
          <c:tx>
            <c:strRef>
              <c:f>[1]Kildestyrke!$I$1:$I$2</c:f>
              <c:strCache>
                <c:ptCount val="2"/>
                <c:pt idx="0">
                  <c:v>PFNA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[1]Kildestyrke!$I$3:$I$16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1.2E-2</c:v>
                </c:pt>
                <c:pt idx="4">
                  <c:v>0</c:v>
                </c:pt>
                <c:pt idx="5">
                  <c:v>4.0000000000000001E-3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5-49DA-9040-AD408473EC9F}"/>
            </c:ext>
          </c:extLst>
        </c:ser>
        <c:ser>
          <c:idx val="3"/>
          <c:order val="3"/>
          <c:tx>
            <c:strRef>
              <c:f>[1]Kildestyrke!$J$1:$J$2</c:f>
              <c:strCache>
                <c:ptCount val="2"/>
                <c:pt idx="0">
                  <c:v>PFBS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[1]Kildestyrke!$J$3:$J$16</c:f>
              <c:numCache>
                <c:formatCode>General</c:formatCode>
                <c:ptCount val="14"/>
                <c:pt idx="0">
                  <c:v>2.8</c:v>
                </c:pt>
                <c:pt idx="1">
                  <c:v>1.4</c:v>
                </c:pt>
                <c:pt idx="2">
                  <c:v>22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9">
                  <c:v>4.2000000000000003E-2</c:v>
                </c:pt>
                <c:pt idx="10">
                  <c:v>7.4999999999999997E-2</c:v>
                </c:pt>
                <c:pt idx="11">
                  <c:v>1.2999999999999999E-2</c:v>
                </c:pt>
                <c:pt idx="12">
                  <c:v>2.1999999999999999E-2</c:v>
                </c:pt>
                <c:pt idx="13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5-49DA-9040-AD408473EC9F}"/>
            </c:ext>
          </c:extLst>
        </c:ser>
        <c:ser>
          <c:idx val="4"/>
          <c:order val="4"/>
          <c:tx>
            <c:strRef>
              <c:f>[1]Kildestyrke!$K$1:$K$2</c:f>
              <c:strCache>
                <c:ptCount val="2"/>
                <c:pt idx="0">
                  <c:v>PFHxS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[1]Kildestyrke!$K$3:$K$16</c:f>
              <c:numCache>
                <c:formatCode>General</c:formatCode>
                <c:ptCount val="14"/>
                <c:pt idx="0">
                  <c:v>14</c:v>
                </c:pt>
                <c:pt idx="1">
                  <c:v>23</c:v>
                </c:pt>
                <c:pt idx="2">
                  <c:v>54</c:v>
                </c:pt>
                <c:pt idx="3">
                  <c:v>13</c:v>
                </c:pt>
                <c:pt idx="4">
                  <c:v>27</c:v>
                </c:pt>
                <c:pt idx="5">
                  <c:v>15</c:v>
                </c:pt>
                <c:pt idx="9">
                  <c:v>0.42</c:v>
                </c:pt>
                <c:pt idx="10">
                  <c:v>0.6</c:v>
                </c:pt>
                <c:pt idx="11">
                  <c:v>0.43</c:v>
                </c:pt>
                <c:pt idx="12">
                  <c:v>9.7000000000000003E-2</c:v>
                </c:pt>
                <c:pt idx="13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5-49DA-9040-AD408473EC9F}"/>
            </c:ext>
          </c:extLst>
        </c:ser>
        <c:ser>
          <c:idx val="5"/>
          <c:order val="5"/>
          <c:tx>
            <c:strRef>
              <c:f>[1]Kildestyrke!$L$1:$L$2</c:f>
              <c:strCache>
                <c:ptCount val="2"/>
                <c:pt idx="0">
                  <c:v>PFOS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[1]Kildestyrke!$L$3:$L$16</c:f>
              <c:numCache>
                <c:formatCode>General</c:formatCode>
                <c:ptCount val="14"/>
                <c:pt idx="0">
                  <c:v>0.23</c:v>
                </c:pt>
                <c:pt idx="1">
                  <c:v>25</c:v>
                </c:pt>
                <c:pt idx="2">
                  <c:v>0.28000000000000003</c:v>
                </c:pt>
                <c:pt idx="3">
                  <c:v>40</c:v>
                </c:pt>
                <c:pt idx="4">
                  <c:v>3.2</c:v>
                </c:pt>
                <c:pt idx="5">
                  <c:v>1.2</c:v>
                </c:pt>
                <c:pt idx="9">
                  <c:v>3.6999999999999998E-2</c:v>
                </c:pt>
                <c:pt idx="10">
                  <c:v>2.3E-2</c:v>
                </c:pt>
                <c:pt idx="11">
                  <c:v>1.1000000000000001</c:v>
                </c:pt>
                <c:pt idx="12">
                  <c:v>2.1000000000000001E-2</c:v>
                </c:pt>
                <c:pt idx="13">
                  <c:v>2.3E-3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05-49DA-9040-AD408473EC9F}"/>
            </c:ext>
          </c:extLst>
        </c:ser>
        <c:ser>
          <c:idx val="6"/>
          <c:order val="6"/>
          <c:tx>
            <c:strRef>
              <c:f>[1]Kildestyrke!$M$1:$M$2</c:f>
              <c:strCache>
                <c:ptCount val="2"/>
                <c:pt idx="0">
                  <c:v>PFDS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[1]Kildestyrke!$M$3:$M$16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05-49DA-9040-AD408473EC9F}"/>
            </c:ext>
          </c:extLst>
        </c:ser>
        <c:ser>
          <c:idx val="7"/>
          <c:order val="7"/>
          <c:tx>
            <c:strRef>
              <c:f>[1]Kildestyrke!$N$1:$N$2</c:f>
              <c:strCache>
                <c:ptCount val="2"/>
                <c:pt idx="0">
                  <c:v>PFOSA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[1]Kildestyrke!$N$3:$N$16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1.9E-2</c:v>
                </c:pt>
                <c:pt idx="4">
                  <c:v>0</c:v>
                </c:pt>
                <c:pt idx="5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05-49DA-9040-AD408473EC9F}"/>
            </c:ext>
          </c:extLst>
        </c:ser>
        <c:ser>
          <c:idx val="8"/>
          <c:order val="8"/>
          <c:tx>
            <c:strRef>
              <c:f>[1]Kildestyrke!$O$1:$O$2</c:f>
              <c:strCache>
                <c:ptCount val="2"/>
                <c:pt idx="0">
                  <c:v>PFHxA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[1]Kildestyrke!$O$3:$O$16</c:f>
              <c:numCache>
                <c:formatCode>General</c:formatCode>
                <c:ptCount val="14"/>
                <c:pt idx="0">
                  <c:v>3.4</c:v>
                </c:pt>
                <c:pt idx="1">
                  <c:v>2</c:v>
                </c:pt>
                <c:pt idx="2">
                  <c:v>31</c:v>
                </c:pt>
                <c:pt idx="3">
                  <c:v>2.1</c:v>
                </c:pt>
                <c:pt idx="4">
                  <c:v>7.1</c:v>
                </c:pt>
                <c:pt idx="5">
                  <c:v>6.6</c:v>
                </c:pt>
                <c:pt idx="9">
                  <c:v>9.4E-2</c:v>
                </c:pt>
                <c:pt idx="10">
                  <c:v>0.23</c:v>
                </c:pt>
                <c:pt idx="11">
                  <c:v>0</c:v>
                </c:pt>
                <c:pt idx="12">
                  <c:v>6.9000000000000006E-2</c:v>
                </c:pt>
                <c:pt idx="13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5-49DA-9040-AD408473EC9F}"/>
            </c:ext>
          </c:extLst>
        </c:ser>
        <c:ser>
          <c:idx val="9"/>
          <c:order val="9"/>
          <c:tx>
            <c:strRef>
              <c:f>[1]Kildestyrke!$P$1:$P$2</c:f>
              <c:strCache>
                <c:ptCount val="2"/>
                <c:pt idx="0">
                  <c:v>PFBA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[1]Kildestyrke!$P$3:$P$16</c:f>
              <c:numCache>
                <c:formatCode>General</c:formatCode>
                <c:ptCount val="14"/>
                <c:pt idx="0">
                  <c:v>0.26</c:v>
                </c:pt>
                <c:pt idx="1">
                  <c:v>0.27</c:v>
                </c:pt>
                <c:pt idx="2">
                  <c:v>4</c:v>
                </c:pt>
                <c:pt idx="3">
                  <c:v>0.27</c:v>
                </c:pt>
                <c:pt idx="4">
                  <c:v>0.9</c:v>
                </c:pt>
                <c:pt idx="5">
                  <c:v>0.44</c:v>
                </c:pt>
                <c:pt idx="9">
                  <c:v>1.9E-2</c:v>
                </c:pt>
                <c:pt idx="10">
                  <c:v>5.2999999999999999E-2</c:v>
                </c:pt>
                <c:pt idx="11">
                  <c:v>0</c:v>
                </c:pt>
                <c:pt idx="12">
                  <c:v>2.9000000000000001E-2</c:v>
                </c:pt>
                <c:pt idx="13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05-49DA-9040-AD408473EC9F}"/>
            </c:ext>
          </c:extLst>
        </c:ser>
        <c:ser>
          <c:idx val="10"/>
          <c:order val="10"/>
          <c:tx>
            <c:strRef>
              <c:f>[1]Kildestyrke!$Q$1:$Q$2</c:f>
              <c:strCache>
                <c:ptCount val="2"/>
                <c:pt idx="0">
                  <c:v>PFPeA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[1]Kildestyrke!$Q$3:$Q$16</c:f>
              <c:numCache>
                <c:formatCode>General</c:formatCode>
                <c:ptCount val="14"/>
                <c:pt idx="0">
                  <c:v>0.65</c:v>
                </c:pt>
                <c:pt idx="1">
                  <c:v>0.99</c:v>
                </c:pt>
                <c:pt idx="2">
                  <c:v>9.4</c:v>
                </c:pt>
                <c:pt idx="3">
                  <c:v>1.1000000000000001</c:v>
                </c:pt>
                <c:pt idx="4">
                  <c:v>1.8</c:v>
                </c:pt>
                <c:pt idx="5">
                  <c:v>3.2</c:v>
                </c:pt>
                <c:pt idx="9">
                  <c:v>7.8E-2</c:v>
                </c:pt>
                <c:pt idx="10">
                  <c:v>0.28000000000000003</c:v>
                </c:pt>
                <c:pt idx="11">
                  <c:v>0</c:v>
                </c:pt>
                <c:pt idx="12">
                  <c:v>0.11</c:v>
                </c:pt>
                <c:pt idx="13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05-49DA-9040-AD408473EC9F}"/>
            </c:ext>
          </c:extLst>
        </c:ser>
        <c:ser>
          <c:idx val="11"/>
          <c:order val="11"/>
          <c:tx>
            <c:strRef>
              <c:f>[1]Kildestyrke!$R$1:$R$2</c:f>
              <c:strCache>
                <c:ptCount val="2"/>
                <c:pt idx="0">
                  <c:v>PFUnDA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[1]Kildestyrke!$R$3:$R$16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05-49DA-9040-AD408473EC9F}"/>
            </c:ext>
          </c:extLst>
        </c:ser>
        <c:ser>
          <c:idx val="12"/>
          <c:order val="12"/>
          <c:tx>
            <c:strRef>
              <c:f>[1]Kildestyrke!$S$1:$S$2</c:f>
              <c:strCache>
                <c:ptCount val="2"/>
                <c:pt idx="0">
                  <c:v>PFDoDA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[1]Kildestyrke!$S$3:$S$16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05-49DA-9040-AD408473EC9F}"/>
            </c:ext>
          </c:extLst>
        </c:ser>
        <c:ser>
          <c:idx val="13"/>
          <c:order val="13"/>
          <c:tx>
            <c:strRef>
              <c:f>[1]Kildestyrke!$T$1:$T$2</c:f>
              <c:strCache>
                <c:ptCount val="2"/>
                <c:pt idx="0">
                  <c:v>PFDA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[1]Kildestyrke!$T$3:$T$16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05-49DA-9040-AD408473EC9F}"/>
            </c:ext>
          </c:extLst>
        </c:ser>
        <c:ser>
          <c:idx val="14"/>
          <c:order val="14"/>
          <c:tx>
            <c:strRef>
              <c:f>[1]Kildestyrke!$U$1:$U$2</c:f>
              <c:strCache>
                <c:ptCount val="2"/>
                <c:pt idx="0">
                  <c:v>6:2 FTS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[1]Kildestyrke!$U$3:$U$16</c:f>
              <c:numCache>
                <c:formatCode>General</c:formatCode>
                <c:ptCount val="14"/>
                <c:pt idx="0">
                  <c:v>0</c:v>
                </c:pt>
                <c:pt idx="1">
                  <c:v>0.11</c:v>
                </c:pt>
                <c:pt idx="2">
                  <c:v>6.2E-2</c:v>
                </c:pt>
                <c:pt idx="3">
                  <c:v>0.31</c:v>
                </c:pt>
                <c:pt idx="4">
                  <c:v>0</c:v>
                </c:pt>
                <c:pt idx="5">
                  <c:v>0.32</c:v>
                </c:pt>
                <c:pt idx="9">
                  <c:v>0.16</c:v>
                </c:pt>
                <c:pt idx="10">
                  <c:v>0</c:v>
                </c:pt>
                <c:pt idx="11">
                  <c:v>2.1000000000000001E-2</c:v>
                </c:pt>
                <c:pt idx="12">
                  <c:v>0</c:v>
                </c:pt>
                <c:pt idx="1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05-49DA-9040-AD408473EC9F}"/>
            </c:ext>
          </c:extLst>
        </c:ser>
        <c:ser>
          <c:idx val="15"/>
          <c:order val="15"/>
          <c:tx>
            <c:strRef>
              <c:f>[1]Kildestyrke!$V$1:$V$2</c:f>
              <c:strCache>
                <c:ptCount val="2"/>
                <c:pt idx="0">
                  <c:v>Sum 15 PFAS </c:v>
                </c:pt>
                <c:pt idx="1">
                  <c:v>µg/l</c:v>
                </c:pt>
              </c:strCache>
            </c:strRef>
          </c:tx>
          <c:invertIfNegative val="0"/>
          <c:cat>
            <c:strRef>
              <c:f>[1]Kildestyrke!$B$3:$B$13</c:f>
              <c:strCache>
                <c:ptCount val="11"/>
                <c:pt idx="0">
                  <c:v>a3</c:v>
                </c:pt>
                <c:pt idx="1">
                  <c:v>b6</c:v>
                </c:pt>
                <c:pt idx="2">
                  <c:v>b4</c:v>
                </c:pt>
                <c:pt idx="3">
                  <c:v>d3</c:v>
                </c:pt>
                <c:pt idx="4">
                  <c:v>Boring 3, 2016</c:v>
                </c:pt>
                <c:pt idx="5">
                  <c:v>Boring 3, 2018</c:v>
                </c:pt>
                <c:pt idx="9">
                  <c:v>j3</c:v>
                </c:pt>
                <c:pt idx="10">
                  <c:v>k4</c:v>
                </c:pt>
              </c:strCache>
            </c:strRef>
          </c:cat>
          <c:val>
            <c:numRef>
              <c:f>[1]Kildestyrke!$V$3:$V$16</c:f>
              <c:numCache>
                <c:formatCode>General</c:formatCode>
                <c:ptCount val="14"/>
                <c:pt idx="0">
                  <c:v>23.54</c:v>
                </c:pt>
                <c:pt idx="1">
                  <c:v>54.710000000000008</c:v>
                </c:pt>
                <c:pt idx="2">
                  <c:v>132.14200000000002</c:v>
                </c:pt>
                <c:pt idx="3">
                  <c:v>60.471000000000004</c:v>
                </c:pt>
                <c:pt idx="4">
                  <c:v>48.4</c:v>
                </c:pt>
                <c:pt idx="5">
                  <c:v>31.024000000000001</c:v>
                </c:pt>
                <c:pt idx="9">
                  <c:v>0.93899999999999995</c:v>
                </c:pt>
                <c:pt idx="10">
                  <c:v>1.458</c:v>
                </c:pt>
                <c:pt idx="11">
                  <c:v>1.579</c:v>
                </c:pt>
                <c:pt idx="12">
                  <c:v>0.40700000000000003</c:v>
                </c:pt>
                <c:pt idx="13">
                  <c:v>0.35849999999999999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05-49DA-9040-AD408473E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160336"/>
        <c:axId val="1"/>
      </c:barChart>
      <c:catAx>
        <c:axId val="56116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16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98679496746073"/>
          <c:y val="3.9568412644071668E-2"/>
          <c:w val="0.12152373702531896"/>
          <c:h val="0.69010522164157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28</xdr:row>
      <xdr:rowOff>152400</xdr:rowOff>
    </xdr:from>
    <xdr:to>
      <xdr:col>30</xdr:col>
      <xdr:colOff>9525</xdr:colOff>
      <xdr:row>61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A7F9B-F47B-4377-A770-4A8824812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nr/8470/8470-11%20Overv&#229;gning%20af%20perfluor/Brandstation%20vest/overf&#248;res/F&#230;rdigg&#248;relse%20af%20forureningsunders&#248;gelse/Analyseresultater/Vandpr&#248;ver%20hotspot/Vandanalyser%20hotspot%20og%20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ldestyrke"/>
      <sheetName val="Kildestyrke,eks."/>
    </sheetNames>
    <sheetDataSet>
      <sheetData sheetId="0">
        <row r="1">
          <cell r="G1" t="str">
            <v>PFHpA</v>
          </cell>
          <cell r="H1" t="str">
            <v>PFOA</v>
          </cell>
          <cell r="I1" t="str">
            <v>PFNA</v>
          </cell>
          <cell r="J1" t="str">
            <v>PFBS</v>
          </cell>
          <cell r="K1" t="str">
            <v>PFHxS</v>
          </cell>
          <cell r="L1" t="str">
            <v>PFOS</v>
          </cell>
          <cell r="M1" t="str">
            <v>PFDS</v>
          </cell>
          <cell r="N1" t="str">
            <v>PFOSA</v>
          </cell>
          <cell r="O1" t="str">
            <v>PFHxA</v>
          </cell>
          <cell r="P1" t="str">
            <v>PFBA</v>
          </cell>
          <cell r="Q1" t="str">
            <v>PFPeA</v>
          </cell>
          <cell r="R1" t="str">
            <v>PFUnDA</v>
          </cell>
          <cell r="S1" t="str">
            <v>PFDoDA</v>
          </cell>
          <cell r="T1" t="str">
            <v>PFDA</v>
          </cell>
          <cell r="U1" t="str">
            <v>6:2 FTS</v>
          </cell>
          <cell r="V1" t="str">
            <v xml:space="preserve">Sum 15 PFAS </v>
          </cell>
        </row>
        <row r="2">
          <cell r="G2" t="str">
            <v>µg/l</v>
          </cell>
          <cell r="H2" t="str">
            <v>µg/l</v>
          </cell>
          <cell r="I2" t="str">
            <v>µg/l</v>
          </cell>
          <cell r="J2" t="str">
            <v>µg/l</v>
          </cell>
          <cell r="K2" t="str">
            <v>µg/l</v>
          </cell>
          <cell r="L2" t="str">
            <v>µg/l</v>
          </cell>
          <cell r="M2" t="str">
            <v>µg/l</v>
          </cell>
          <cell r="N2" t="str">
            <v>µg/l</v>
          </cell>
          <cell r="O2" t="str">
            <v>µg/l</v>
          </cell>
          <cell r="P2" t="str">
            <v>µg/l</v>
          </cell>
          <cell r="Q2" t="str">
            <v>µg/l</v>
          </cell>
          <cell r="R2" t="str">
            <v>µg/l</v>
          </cell>
          <cell r="S2" t="str">
            <v>µg/l</v>
          </cell>
          <cell r="T2" t="str">
            <v>µg/l</v>
          </cell>
          <cell r="U2" t="str">
            <v>µg/l</v>
          </cell>
          <cell r="V2" t="str">
            <v>µg/l</v>
          </cell>
        </row>
        <row r="3">
          <cell r="B3" t="str">
            <v>a3</v>
          </cell>
          <cell r="G3">
            <v>1.9</v>
          </cell>
          <cell r="H3">
            <v>0.3</v>
          </cell>
          <cell r="I3" t="str">
            <v>&lt;0,010</v>
          </cell>
          <cell r="J3">
            <v>2.8</v>
          </cell>
          <cell r="K3">
            <v>14</v>
          </cell>
          <cell r="L3">
            <v>0.23</v>
          </cell>
          <cell r="M3" t="str">
            <v>&lt;0,010</v>
          </cell>
          <cell r="N3" t="str">
            <v>&lt;0,010</v>
          </cell>
          <cell r="O3">
            <v>3.4</v>
          </cell>
          <cell r="P3">
            <v>0.26</v>
          </cell>
          <cell r="Q3">
            <v>0.65</v>
          </cell>
          <cell r="R3" t="str">
            <v>&lt;0,010</v>
          </cell>
          <cell r="S3" t="str">
            <v>&lt;0,010</v>
          </cell>
          <cell r="T3" t="str">
            <v>&lt;0,010</v>
          </cell>
          <cell r="U3" t="str">
            <v>&lt;0,010</v>
          </cell>
          <cell r="V3">
            <v>23.54</v>
          </cell>
        </row>
        <row r="4">
          <cell r="B4" t="str">
            <v>b6</v>
          </cell>
          <cell r="G4">
            <v>0.74</v>
          </cell>
          <cell r="H4">
            <v>1.2</v>
          </cell>
          <cell r="I4" t="str">
            <v>&lt;0,010</v>
          </cell>
          <cell r="J4">
            <v>1.4</v>
          </cell>
          <cell r="K4">
            <v>23</v>
          </cell>
          <cell r="L4">
            <v>25</v>
          </cell>
          <cell r="M4" t="str">
            <v>&lt;0,010</v>
          </cell>
          <cell r="N4" t="str">
            <v>&lt;0,010</v>
          </cell>
          <cell r="O4">
            <v>2</v>
          </cell>
          <cell r="P4">
            <v>0.27</v>
          </cell>
          <cell r="Q4">
            <v>0.99</v>
          </cell>
          <cell r="R4" t="str">
            <v>&lt;0,010</v>
          </cell>
          <cell r="S4" t="str">
            <v>&lt;0,010</v>
          </cell>
          <cell r="T4" t="str">
            <v>&lt;0,010</v>
          </cell>
          <cell r="U4">
            <v>0.11</v>
          </cell>
          <cell r="V4">
            <v>54.710000000000008</v>
          </cell>
        </row>
        <row r="5">
          <cell r="B5" t="str">
            <v>b4</v>
          </cell>
          <cell r="G5">
            <v>8.9</v>
          </cell>
          <cell r="H5">
            <v>2.5</v>
          </cell>
          <cell r="I5" t="str">
            <v>&lt;0,010</v>
          </cell>
          <cell r="J5">
            <v>22</v>
          </cell>
          <cell r="K5">
            <v>54</v>
          </cell>
          <cell r="L5">
            <v>0.28000000000000003</v>
          </cell>
          <cell r="M5" t="str">
            <v>&lt;0,010</v>
          </cell>
          <cell r="N5" t="str">
            <v>&lt;0,010</v>
          </cell>
          <cell r="O5">
            <v>31</v>
          </cell>
          <cell r="P5">
            <v>4</v>
          </cell>
          <cell r="Q5">
            <v>9.4</v>
          </cell>
          <cell r="R5" t="str">
            <v>&lt;0,010</v>
          </cell>
          <cell r="S5" t="str">
            <v>&lt;0,010</v>
          </cell>
          <cell r="T5" t="str">
            <v>&lt;0,010</v>
          </cell>
          <cell r="U5">
            <v>6.2E-2</v>
          </cell>
          <cell r="V5">
            <v>132.14200000000002</v>
          </cell>
        </row>
        <row r="6">
          <cell r="B6" t="str">
            <v>d3</v>
          </cell>
          <cell r="G6">
            <v>0.86</v>
          </cell>
          <cell r="H6">
            <v>1.8</v>
          </cell>
          <cell r="I6">
            <v>1.2E-2</v>
          </cell>
          <cell r="J6">
            <v>1</v>
          </cell>
          <cell r="K6">
            <v>13</v>
          </cell>
          <cell r="L6">
            <v>40</v>
          </cell>
          <cell r="M6" t="str">
            <v>&lt;0,010</v>
          </cell>
          <cell r="N6">
            <v>1.9E-2</v>
          </cell>
          <cell r="O6">
            <v>2.1</v>
          </cell>
          <cell r="P6">
            <v>0.27</v>
          </cell>
          <cell r="Q6">
            <v>1.1000000000000001</v>
          </cell>
          <cell r="R6" t="str">
            <v>&lt;0,010</v>
          </cell>
          <cell r="S6" t="str">
            <v>&lt;0,010</v>
          </cell>
          <cell r="T6" t="str">
            <v>&lt;0,010</v>
          </cell>
          <cell r="U6">
            <v>0.31</v>
          </cell>
          <cell r="V6">
            <v>60.471000000000004</v>
          </cell>
        </row>
        <row r="7">
          <cell r="B7" t="str">
            <v>Boring 3, 2016</v>
          </cell>
          <cell r="G7">
            <v>2.6</v>
          </cell>
          <cell r="H7">
            <v>2.8</v>
          </cell>
          <cell r="I7" t="str">
            <v>&lt;0,0010</v>
          </cell>
          <cell r="J7">
            <v>3</v>
          </cell>
          <cell r="K7">
            <v>27</v>
          </cell>
          <cell r="L7">
            <v>3.2</v>
          </cell>
          <cell r="N7" t="str">
            <v>&lt;0,0010</v>
          </cell>
          <cell r="O7">
            <v>7.1</v>
          </cell>
          <cell r="P7">
            <v>0.9</v>
          </cell>
          <cell r="Q7">
            <v>1.8</v>
          </cell>
          <cell r="T7" t="str">
            <v>&lt;0,0020</v>
          </cell>
          <cell r="U7" t="str">
            <v>&lt;0,0050</v>
          </cell>
          <cell r="V7">
            <v>48.4</v>
          </cell>
        </row>
        <row r="8">
          <cell r="B8" t="str">
            <v>Boring 3, 2018</v>
          </cell>
          <cell r="G8">
            <v>2.8</v>
          </cell>
          <cell r="H8">
            <v>0.46</v>
          </cell>
          <cell r="I8">
            <v>4.0000000000000001E-3</v>
          </cell>
          <cell r="J8">
            <v>1</v>
          </cell>
          <cell r="K8">
            <v>15</v>
          </cell>
          <cell r="L8">
            <v>1.2</v>
          </cell>
          <cell r="N8" t="str">
            <v>&lt;0,0010</v>
          </cell>
          <cell r="O8">
            <v>6.6</v>
          </cell>
          <cell r="P8">
            <v>0.44</v>
          </cell>
          <cell r="Q8">
            <v>3.2</v>
          </cell>
          <cell r="T8" t="str">
            <v>&lt;0,0010</v>
          </cell>
          <cell r="U8">
            <v>0.32</v>
          </cell>
          <cell r="V8">
            <v>31.024000000000001</v>
          </cell>
        </row>
        <row r="12">
          <cell r="B12" t="str">
            <v>j3</v>
          </cell>
          <cell r="G12">
            <v>6.3E-2</v>
          </cell>
          <cell r="H12">
            <v>2.5999999999999999E-2</v>
          </cell>
          <cell r="I12" t="str">
            <v>&lt;0,010</v>
          </cell>
          <cell r="J12">
            <v>4.2000000000000003E-2</v>
          </cell>
          <cell r="K12">
            <v>0.42</v>
          </cell>
          <cell r="L12">
            <v>3.6999999999999998E-2</v>
          </cell>
          <cell r="M12" t="str">
            <v>&lt;0,010</v>
          </cell>
          <cell r="N12" t="str">
            <v>&lt;0,010</v>
          </cell>
          <cell r="O12">
            <v>9.4E-2</v>
          </cell>
          <cell r="P12">
            <v>1.9E-2</v>
          </cell>
          <cell r="Q12">
            <v>7.8E-2</v>
          </cell>
          <cell r="R12" t="str">
            <v>&lt;0,010</v>
          </cell>
          <cell r="S12" t="str">
            <v>&lt;0,010</v>
          </cell>
          <cell r="T12" t="str">
            <v>&lt;0,010</v>
          </cell>
          <cell r="U12">
            <v>0.16</v>
          </cell>
          <cell r="V12">
            <v>0.93899999999999995</v>
          </cell>
        </row>
        <row r="13">
          <cell r="B13" t="str">
            <v>k4</v>
          </cell>
          <cell r="G13">
            <v>0.12</v>
          </cell>
          <cell r="H13">
            <v>7.6999999999999999E-2</v>
          </cell>
          <cell r="I13" t="str">
            <v>&lt;0,010</v>
          </cell>
          <cell r="J13">
            <v>7.4999999999999997E-2</v>
          </cell>
          <cell r="K13">
            <v>0.6</v>
          </cell>
          <cell r="L13">
            <v>2.3E-2</v>
          </cell>
          <cell r="M13" t="str">
            <v>&lt;0,010</v>
          </cell>
          <cell r="N13" t="str">
            <v>&lt;0,010</v>
          </cell>
          <cell r="O13">
            <v>0.23</v>
          </cell>
          <cell r="P13">
            <v>5.2999999999999999E-2</v>
          </cell>
          <cell r="Q13">
            <v>0.28000000000000003</v>
          </cell>
          <cell r="R13" t="str">
            <v>&lt;0,010</v>
          </cell>
          <cell r="S13" t="str">
            <v>&lt;0,010</v>
          </cell>
          <cell r="T13" t="str">
            <v>&lt;0,010</v>
          </cell>
          <cell r="U13" t="str">
            <v>&lt;0,010</v>
          </cell>
          <cell r="V13">
            <v>1.458</v>
          </cell>
        </row>
        <row r="14">
          <cell r="G14" t="str">
            <v>&lt;0,010</v>
          </cell>
          <cell r="H14">
            <v>1.4999999999999999E-2</v>
          </cell>
          <cell r="I14" t="str">
            <v>&lt;0,010</v>
          </cell>
          <cell r="J14">
            <v>1.2999999999999999E-2</v>
          </cell>
          <cell r="K14">
            <v>0.43</v>
          </cell>
          <cell r="L14">
            <v>1.1000000000000001</v>
          </cell>
          <cell r="M14" t="str">
            <v>&lt;0,010</v>
          </cell>
          <cell r="N14" t="str">
            <v>&lt;0,010</v>
          </cell>
          <cell r="O14" t="str">
            <v>&lt;0,010</v>
          </cell>
          <cell r="P14" t="str">
            <v>&lt;0,010</v>
          </cell>
          <cell r="Q14" t="str">
            <v>&lt;0,010</v>
          </cell>
          <cell r="R14" t="str">
            <v>&lt;0,010</v>
          </cell>
          <cell r="S14" t="str">
            <v>&lt;0,010</v>
          </cell>
          <cell r="T14" t="str">
            <v>&lt;0,010</v>
          </cell>
          <cell r="U14">
            <v>2.1000000000000001E-2</v>
          </cell>
          <cell r="V14">
            <v>1.579</v>
          </cell>
        </row>
        <row r="15">
          <cell r="G15">
            <v>4.5999999999999999E-2</v>
          </cell>
          <cell r="H15">
            <v>1.2999999999999999E-2</v>
          </cell>
          <cell r="I15" t="str">
            <v>&lt;0,010</v>
          </cell>
          <cell r="J15">
            <v>2.1999999999999999E-2</v>
          </cell>
          <cell r="K15">
            <v>9.7000000000000003E-2</v>
          </cell>
          <cell r="L15">
            <v>2.1000000000000001E-2</v>
          </cell>
          <cell r="M15" t="str">
            <v>&lt;0,010</v>
          </cell>
          <cell r="N15" t="str">
            <v>&lt;0,010</v>
          </cell>
          <cell r="O15">
            <v>6.9000000000000006E-2</v>
          </cell>
          <cell r="P15">
            <v>2.9000000000000001E-2</v>
          </cell>
          <cell r="Q15">
            <v>0.11</v>
          </cell>
          <cell r="R15" t="str">
            <v>&lt;0,010</v>
          </cell>
          <cell r="S15" t="str">
            <v>&lt;0,010</v>
          </cell>
          <cell r="T15" t="str">
            <v>&lt;0,010</v>
          </cell>
          <cell r="U15" t="str">
            <v>&lt;0,010</v>
          </cell>
          <cell r="V15">
            <v>0.40700000000000003</v>
          </cell>
        </row>
        <row r="16">
          <cell r="G16">
            <v>1.7000000000000001E-2</v>
          </cell>
          <cell r="H16">
            <v>8.2000000000000007E-3</v>
          </cell>
          <cell r="I16" t="str">
            <v>&lt;0,0010</v>
          </cell>
          <cell r="J16">
            <v>1.7000000000000001E-2</v>
          </cell>
          <cell r="K16">
            <v>9.4E-2</v>
          </cell>
          <cell r="L16">
            <v>2.3E-3</v>
          </cell>
          <cell r="N16" t="str">
            <v>&lt;0,0010</v>
          </cell>
          <cell r="O16">
            <v>7.3999999999999996E-2</v>
          </cell>
          <cell r="P16">
            <v>5.0999999999999997E-2</v>
          </cell>
          <cell r="Q16">
            <v>8.5000000000000006E-2</v>
          </cell>
          <cell r="T16" t="str">
            <v>&lt;0,0020</v>
          </cell>
          <cell r="U16">
            <v>0.01</v>
          </cell>
          <cell r="V16">
            <v>0.35849999999999999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2AA2-731D-4A91-9EB7-AD706F33340D}">
  <dimension ref="A1:AB27"/>
  <sheetViews>
    <sheetView workbookViewId="0">
      <selection sqref="A1:XFD1048576"/>
    </sheetView>
  </sheetViews>
  <sheetFormatPr defaultRowHeight="15" x14ac:dyDescent="0.25"/>
  <cols>
    <col min="1" max="1" width="37.5703125" style="2" customWidth="1"/>
    <col min="2" max="23" width="9.140625" style="2"/>
    <col min="24" max="24" width="10" style="2" bestFit="1" customWidth="1"/>
    <col min="25" max="16384" width="9.140625" style="2"/>
  </cols>
  <sheetData>
    <row r="1" spans="1:27" ht="26.25" x14ac:dyDescent="0.25">
      <c r="A1" s="1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5" t="s">
        <v>19</v>
      </c>
      <c r="W1" s="5" t="s">
        <v>20</v>
      </c>
      <c r="X1" s="5" t="s">
        <v>21</v>
      </c>
    </row>
    <row r="2" spans="1:27" x14ac:dyDescent="0.25">
      <c r="A2" s="1"/>
      <c r="C2" s="3" t="s">
        <v>22</v>
      </c>
      <c r="D2" s="3" t="s">
        <v>23</v>
      </c>
      <c r="E2" s="3"/>
      <c r="F2" s="3"/>
      <c r="G2" s="4" t="s">
        <v>24</v>
      </c>
      <c r="H2" s="4" t="s">
        <v>24</v>
      </c>
      <c r="I2" s="4" t="s">
        <v>24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24</v>
      </c>
      <c r="P2" s="4" t="s">
        <v>24</v>
      </c>
      <c r="Q2" s="4" t="s">
        <v>24</v>
      </c>
      <c r="R2" s="4" t="s">
        <v>24</v>
      </c>
      <c r="S2" s="4" t="s">
        <v>24</v>
      </c>
      <c r="T2" s="4" t="s">
        <v>24</v>
      </c>
      <c r="U2" s="4" t="s">
        <v>24</v>
      </c>
      <c r="V2" s="4" t="s">
        <v>24</v>
      </c>
      <c r="X2" s="4" t="s">
        <v>25</v>
      </c>
      <c r="Y2" s="5" t="s">
        <v>26</v>
      </c>
      <c r="Z2" s="5" t="s">
        <v>27</v>
      </c>
      <c r="AA2" s="5" t="s">
        <v>28</v>
      </c>
    </row>
    <row r="3" spans="1:27" x14ac:dyDescent="0.25">
      <c r="A3" s="6" t="s">
        <v>29</v>
      </c>
      <c r="B3" s="4" t="s">
        <v>30</v>
      </c>
      <c r="D3" s="4"/>
      <c r="E3" s="4"/>
      <c r="F3" s="4"/>
      <c r="G3" s="4">
        <v>1.9</v>
      </c>
      <c r="H3" s="4">
        <v>0.3</v>
      </c>
      <c r="I3" s="4" t="s">
        <v>31</v>
      </c>
      <c r="J3" s="4">
        <v>2.8</v>
      </c>
      <c r="K3" s="4">
        <v>14</v>
      </c>
      <c r="L3" s="4">
        <v>0.23</v>
      </c>
      <c r="M3" s="4" t="s">
        <v>31</v>
      </c>
      <c r="N3" s="4" t="s">
        <v>31</v>
      </c>
      <c r="O3" s="4">
        <v>3.4</v>
      </c>
      <c r="P3" s="4">
        <v>0.26</v>
      </c>
      <c r="Q3" s="4">
        <v>0.65</v>
      </c>
      <c r="R3" s="4" t="s">
        <v>31</v>
      </c>
      <c r="S3" s="4" t="s">
        <v>31</v>
      </c>
      <c r="T3" s="4" t="s">
        <v>31</v>
      </c>
      <c r="U3" s="4" t="s">
        <v>31</v>
      </c>
      <c r="V3" s="2">
        <f>SUM(G3:U3)</f>
        <v>23.54</v>
      </c>
    </row>
    <row r="4" spans="1:27" x14ac:dyDescent="0.25">
      <c r="A4" s="6" t="s">
        <v>32</v>
      </c>
      <c r="B4" s="4" t="s">
        <v>33</v>
      </c>
      <c r="D4" s="4"/>
      <c r="E4" s="4"/>
      <c r="F4" s="4"/>
      <c r="G4" s="4">
        <v>0.74</v>
      </c>
      <c r="H4" s="4">
        <v>1.2</v>
      </c>
      <c r="I4" s="4" t="s">
        <v>31</v>
      </c>
      <c r="J4" s="4">
        <v>1.4</v>
      </c>
      <c r="K4" s="4">
        <v>23</v>
      </c>
      <c r="L4" s="4">
        <v>25</v>
      </c>
      <c r="M4" s="4" t="s">
        <v>31</v>
      </c>
      <c r="N4" s="4" t="s">
        <v>31</v>
      </c>
      <c r="O4" s="4">
        <v>2</v>
      </c>
      <c r="P4" s="4">
        <v>0.27</v>
      </c>
      <c r="Q4" s="4">
        <v>0.99</v>
      </c>
      <c r="R4" s="4" t="s">
        <v>31</v>
      </c>
      <c r="S4" s="4" t="s">
        <v>31</v>
      </c>
      <c r="T4" s="4" t="s">
        <v>31</v>
      </c>
      <c r="U4" s="4">
        <v>0.11</v>
      </c>
      <c r="V4" s="2">
        <f t="shared" ref="V4:V13" si="0">SUM(G4:U4)</f>
        <v>54.710000000000008</v>
      </c>
    </row>
    <row r="5" spans="1:27" x14ac:dyDescent="0.25">
      <c r="A5" s="7" t="s">
        <v>34</v>
      </c>
      <c r="B5" s="4" t="s">
        <v>35</v>
      </c>
      <c r="D5" s="4"/>
      <c r="E5" s="4"/>
      <c r="F5" s="4"/>
      <c r="G5" s="4">
        <v>8.9</v>
      </c>
      <c r="H5" s="4">
        <v>2.5</v>
      </c>
      <c r="I5" s="4" t="s">
        <v>31</v>
      </c>
      <c r="J5" s="4">
        <v>22</v>
      </c>
      <c r="K5" s="4">
        <v>54</v>
      </c>
      <c r="L5" s="4">
        <v>0.28000000000000003</v>
      </c>
      <c r="M5" s="4" t="s">
        <v>31</v>
      </c>
      <c r="N5" s="4" t="s">
        <v>31</v>
      </c>
      <c r="O5" s="4">
        <v>31</v>
      </c>
      <c r="P5" s="4">
        <v>4</v>
      </c>
      <c r="Q5" s="4">
        <v>9.4</v>
      </c>
      <c r="R5" s="4" t="s">
        <v>31</v>
      </c>
      <c r="S5" s="4" t="s">
        <v>31</v>
      </c>
      <c r="T5" s="4" t="s">
        <v>31</v>
      </c>
      <c r="U5" s="4">
        <v>6.2E-2</v>
      </c>
      <c r="V5" s="2">
        <f>SUM(G5:U5)</f>
        <v>132.14200000000002</v>
      </c>
    </row>
    <row r="6" spans="1:27" x14ac:dyDescent="0.25">
      <c r="A6" s="6" t="s">
        <v>36</v>
      </c>
      <c r="B6" s="4" t="s">
        <v>37</v>
      </c>
      <c r="G6" s="4">
        <v>0.86</v>
      </c>
      <c r="H6" s="4">
        <v>1.8</v>
      </c>
      <c r="I6" s="4">
        <v>1.2E-2</v>
      </c>
      <c r="J6" s="4">
        <v>1</v>
      </c>
      <c r="K6" s="4">
        <v>13</v>
      </c>
      <c r="L6" s="4">
        <v>40</v>
      </c>
      <c r="M6" s="4" t="s">
        <v>31</v>
      </c>
      <c r="N6" s="4">
        <v>1.9E-2</v>
      </c>
      <c r="O6" s="4">
        <v>2.1</v>
      </c>
      <c r="P6" s="4">
        <v>0.27</v>
      </c>
      <c r="Q6" s="4">
        <v>1.1000000000000001</v>
      </c>
      <c r="R6" s="4" t="s">
        <v>31</v>
      </c>
      <c r="S6" s="4" t="s">
        <v>31</v>
      </c>
      <c r="T6" s="4" t="s">
        <v>31</v>
      </c>
      <c r="U6" s="4">
        <v>0.31</v>
      </c>
      <c r="V6" s="2">
        <f t="shared" si="0"/>
        <v>60.471000000000004</v>
      </c>
    </row>
    <row r="7" spans="1:27" ht="26.25" x14ac:dyDescent="0.25">
      <c r="A7" s="6" t="s">
        <v>38</v>
      </c>
      <c r="B7" s="5" t="s">
        <v>39</v>
      </c>
      <c r="D7" s="4"/>
      <c r="E7" s="4"/>
      <c r="F7" s="4"/>
      <c r="G7" s="4">
        <v>2.6</v>
      </c>
      <c r="H7" s="4">
        <v>2.8</v>
      </c>
      <c r="I7" s="4" t="s">
        <v>40</v>
      </c>
      <c r="J7" s="4">
        <v>3</v>
      </c>
      <c r="K7" s="4">
        <v>27</v>
      </c>
      <c r="L7" s="4">
        <v>3.2</v>
      </c>
      <c r="N7" s="4" t="s">
        <v>40</v>
      </c>
      <c r="O7" s="4">
        <v>7.1</v>
      </c>
      <c r="P7" s="4">
        <v>0.9</v>
      </c>
      <c r="Q7" s="4">
        <v>1.8</v>
      </c>
      <c r="T7" s="4" t="s">
        <v>41</v>
      </c>
      <c r="U7" s="4" t="s">
        <v>42</v>
      </c>
      <c r="V7" s="2">
        <f>SUM(G7:U7)</f>
        <v>48.4</v>
      </c>
    </row>
    <row r="8" spans="1:27" ht="26.25" x14ac:dyDescent="0.25">
      <c r="A8" s="6" t="s">
        <v>38</v>
      </c>
      <c r="B8" s="5" t="s">
        <v>43</v>
      </c>
      <c r="G8" s="4">
        <v>2.8</v>
      </c>
      <c r="H8" s="4">
        <v>0.46</v>
      </c>
      <c r="I8" s="4">
        <v>4.0000000000000001E-3</v>
      </c>
      <c r="J8" s="4">
        <v>1</v>
      </c>
      <c r="K8" s="4">
        <v>15</v>
      </c>
      <c r="L8" s="4">
        <v>1.2</v>
      </c>
      <c r="N8" s="4" t="s">
        <v>40</v>
      </c>
      <c r="O8" s="4">
        <v>6.6</v>
      </c>
      <c r="P8" s="4">
        <v>0.44</v>
      </c>
      <c r="Q8" s="4">
        <v>3.2</v>
      </c>
      <c r="T8" s="4" t="s">
        <v>40</v>
      </c>
      <c r="U8" s="4">
        <v>0.32</v>
      </c>
      <c r="V8" s="2">
        <f>SUM(G8:U8)</f>
        <v>31.024000000000001</v>
      </c>
    </row>
    <row r="9" spans="1:27" x14ac:dyDescent="0.25">
      <c r="A9" s="8" t="s">
        <v>44</v>
      </c>
      <c r="B9" s="5"/>
      <c r="C9" s="2">
        <f t="shared" ref="C9" si="1">80*80</f>
        <v>6400</v>
      </c>
      <c r="D9" s="4">
        <v>6</v>
      </c>
      <c r="E9" s="4">
        <v>0.25</v>
      </c>
      <c r="F9" s="4">
        <f>C9*D9*E9*1000</f>
        <v>9600000</v>
      </c>
      <c r="G9" s="4"/>
      <c r="H9" s="4"/>
      <c r="I9" s="4"/>
      <c r="J9" s="4"/>
      <c r="K9" s="4"/>
      <c r="L9" s="4"/>
      <c r="N9" s="4"/>
      <c r="O9" s="4"/>
      <c r="P9" s="4"/>
      <c r="Q9" s="4"/>
      <c r="T9" s="4"/>
      <c r="U9" s="4"/>
      <c r="W9" s="2">
        <f>SUM(V3:V7)/5</f>
        <v>63.85260000000001</v>
      </c>
      <c r="X9" s="2">
        <f>F9*W9</f>
        <v>612984960.00000012</v>
      </c>
      <c r="Y9" s="2">
        <f>X9/1000</f>
        <v>612984.96000000008</v>
      </c>
      <c r="Z9" s="2">
        <f>Y9/1000</f>
        <v>612.98496000000011</v>
      </c>
      <c r="AA9" s="2">
        <f>Z9/1000</f>
        <v>0.61298496000000013</v>
      </c>
    </row>
    <row r="11" spans="1:27" x14ac:dyDescent="0.25">
      <c r="A11" s="8"/>
      <c r="B11" s="5"/>
      <c r="D11" s="4"/>
      <c r="E11" s="4"/>
      <c r="F11" s="4"/>
      <c r="G11" s="4"/>
      <c r="H11" s="4"/>
      <c r="I11" s="4"/>
      <c r="J11" s="4"/>
      <c r="K11" s="4"/>
      <c r="L11" s="4"/>
      <c r="N11" s="4"/>
      <c r="O11" s="4"/>
      <c r="P11" s="4"/>
      <c r="Q11" s="4"/>
      <c r="T11" s="4"/>
      <c r="U11" s="4"/>
    </row>
    <row r="12" spans="1:27" x14ac:dyDescent="0.25">
      <c r="A12" s="7" t="s">
        <v>45</v>
      </c>
      <c r="B12" s="4" t="s">
        <v>46</v>
      </c>
      <c r="C12" s="4"/>
      <c r="D12" s="4">
        <v>8</v>
      </c>
      <c r="E12" s="4"/>
      <c r="F12" s="4"/>
      <c r="G12" s="4">
        <v>6.3E-2</v>
      </c>
      <c r="H12" s="4">
        <v>2.5999999999999999E-2</v>
      </c>
      <c r="I12" s="4" t="s">
        <v>31</v>
      </c>
      <c r="J12" s="4">
        <v>4.2000000000000003E-2</v>
      </c>
      <c r="K12" s="4">
        <v>0.42</v>
      </c>
      <c r="L12" s="4">
        <v>3.6999999999999998E-2</v>
      </c>
      <c r="M12" s="4" t="s">
        <v>31</v>
      </c>
      <c r="N12" s="4" t="s">
        <v>31</v>
      </c>
      <c r="O12" s="4">
        <v>9.4E-2</v>
      </c>
      <c r="P12" s="4">
        <v>1.9E-2</v>
      </c>
      <c r="Q12" s="4">
        <v>7.8E-2</v>
      </c>
      <c r="R12" s="4" t="s">
        <v>31</v>
      </c>
      <c r="S12" s="4" t="s">
        <v>31</v>
      </c>
      <c r="T12" s="4" t="s">
        <v>31</v>
      </c>
      <c r="U12" s="4">
        <v>0.16</v>
      </c>
      <c r="V12" s="2">
        <f t="shared" si="0"/>
        <v>0.93899999999999995</v>
      </c>
    </row>
    <row r="13" spans="1:27" x14ac:dyDescent="0.25">
      <c r="A13" s="7" t="s">
        <v>47</v>
      </c>
      <c r="B13" s="4" t="s">
        <v>48</v>
      </c>
      <c r="C13" s="4"/>
      <c r="D13" s="4">
        <v>8</v>
      </c>
      <c r="E13" s="4"/>
      <c r="F13" s="4"/>
      <c r="G13" s="4">
        <v>0.12</v>
      </c>
      <c r="H13" s="4">
        <v>7.6999999999999999E-2</v>
      </c>
      <c r="I13" s="4" t="s">
        <v>31</v>
      </c>
      <c r="J13" s="4">
        <v>7.4999999999999997E-2</v>
      </c>
      <c r="K13" s="4">
        <v>0.6</v>
      </c>
      <c r="L13" s="4">
        <v>2.3E-2</v>
      </c>
      <c r="M13" s="4" t="s">
        <v>31</v>
      </c>
      <c r="N13" s="4" t="s">
        <v>31</v>
      </c>
      <c r="O13" s="4">
        <v>0.23</v>
      </c>
      <c r="P13" s="4">
        <v>5.2999999999999999E-2</v>
      </c>
      <c r="Q13" s="4">
        <v>0.28000000000000003</v>
      </c>
      <c r="R13" s="4" t="s">
        <v>31</v>
      </c>
      <c r="S13" s="4" t="s">
        <v>31</v>
      </c>
      <c r="T13" s="4" t="s">
        <v>31</v>
      </c>
      <c r="U13" s="4" t="s">
        <v>31</v>
      </c>
      <c r="V13" s="2">
        <f t="shared" si="0"/>
        <v>1.458</v>
      </c>
    </row>
    <row r="14" spans="1:27" x14ac:dyDescent="0.25">
      <c r="A14" s="7" t="s">
        <v>49</v>
      </c>
      <c r="B14" s="4" t="s">
        <v>50</v>
      </c>
      <c r="D14" s="4">
        <v>8</v>
      </c>
      <c r="E14" s="4"/>
      <c r="F14" s="4"/>
      <c r="G14" s="4" t="s">
        <v>31</v>
      </c>
      <c r="H14" s="4">
        <v>1.4999999999999999E-2</v>
      </c>
      <c r="I14" s="4" t="s">
        <v>31</v>
      </c>
      <c r="J14" s="4">
        <v>1.2999999999999999E-2</v>
      </c>
      <c r="K14" s="4">
        <v>0.43</v>
      </c>
      <c r="L14" s="4">
        <v>1.1000000000000001</v>
      </c>
      <c r="M14" s="4" t="s">
        <v>31</v>
      </c>
      <c r="N14" s="4" t="s">
        <v>31</v>
      </c>
      <c r="O14" s="4" t="s">
        <v>31</v>
      </c>
      <c r="P14" s="4" t="s">
        <v>31</v>
      </c>
      <c r="Q14" s="4" t="s">
        <v>31</v>
      </c>
      <c r="R14" s="4" t="s">
        <v>31</v>
      </c>
      <c r="S14" s="4" t="s">
        <v>31</v>
      </c>
      <c r="T14" s="4" t="s">
        <v>31</v>
      </c>
      <c r="U14" s="4">
        <v>2.1000000000000001E-2</v>
      </c>
      <c r="V14" s="2">
        <f>SUM(G14:U14)</f>
        <v>1.579</v>
      </c>
    </row>
    <row r="15" spans="1:27" x14ac:dyDescent="0.25">
      <c r="A15" s="7" t="s">
        <v>51</v>
      </c>
      <c r="B15" s="4" t="s">
        <v>52</v>
      </c>
      <c r="D15" s="4">
        <v>8</v>
      </c>
      <c r="E15" s="4"/>
      <c r="F15" s="4"/>
      <c r="G15" s="4">
        <v>4.5999999999999999E-2</v>
      </c>
      <c r="H15" s="4">
        <v>1.2999999999999999E-2</v>
      </c>
      <c r="I15" s="4" t="s">
        <v>31</v>
      </c>
      <c r="J15" s="4">
        <v>2.1999999999999999E-2</v>
      </c>
      <c r="K15" s="4">
        <v>9.7000000000000003E-2</v>
      </c>
      <c r="L15" s="4">
        <v>2.1000000000000001E-2</v>
      </c>
      <c r="M15" s="4" t="s">
        <v>31</v>
      </c>
      <c r="N15" s="4" t="s">
        <v>31</v>
      </c>
      <c r="O15" s="4">
        <v>6.9000000000000006E-2</v>
      </c>
      <c r="P15" s="4">
        <v>2.9000000000000001E-2</v>
      </c>
      <c r="Q15" s="4">
        <v>0.11</v>
      </c>
      <c r="R15" s="4" t="s">
        <v>31</v>
      </c>
      <c r="S15" s="4" t="s">
        <v>31</v>
      </c>
      <c r="T15" s="4" t="s">
        <v>31</v>
      </c>
      <c r="U15" s="4" t="s">
        <v>31</v>
      </c>
      <c r="V15" s="2">
        <f>SUM(G15:U15)</f>
        <v>0.40700000000000003</v>
      </c>
    </row>
    <row r="16" spans="1:27" ht="26.25" x14ac:dyDescent="0.25">
      <c r="A16" s="7" t="s">
        <v>53</v>
      </c>
      <c r="B16" s="5" t="s">
        <v>54</v>
      </c>
      <c r="G16" s="4">
        <v>1.7000000000000001E-2</v>
      </c>
      <c r="H16" s="4">
        <v>8.2000000000000007E-3</v>
      </c>
      <c r="I16" s="4" t="s">
        <v>40</v>
      </c>
      <c r="J16" s="4">
        <v>1.7000000000000001E-2</v>
      </c>
      <c r="K16" s="4">
        <v>9.4E-2</v>
      </c>
      <c r="L16" s="4">
        <v>2.3E-3</v>
      </c>
      <c r="N16" s="4" t="s">
        <v>40</v>
      </c>
      <c r="O16" s="4">
        <v>7.3999999999999996E-2</v>
      </c>
      <c r="P16" s="4">
        <v>5.0999999999999997E-2</v>
      </c>
      <c r="Q16" s="4">
        <v>8.5000000000000006E-2</v>
      </c>
      <c r="T16" s="4" t="s">
        <v>41</v>
      </c>
      <c r="U16" s="4">
        <v>0.01</v>
      </c>
      <c r="V16" s="2">
        <f>SUM(G16:U16)</f>
        <v>0.35849999999999999</v>
      </c>
    </row>
    <row r="17" spans="1:28" ht="26.25" x14ac:dyDescent="0.25">
      <c r="A17" s="7" t="s">
        <v>53</v>
      </c>
      <c r="B17" s="5" t="s">
        <v>55</v>
      </c>
      <c r="G17" s="4">
        <v>5.5E-2</v>
      </c>
      <c r="H17" s="4">
        <v>1.2E-2</v>
      </c>
      <c r="I17" s="4">
        <v>2.3E-3</v>
      </c>
      <c r="J17" s="4">
        <v>6.1000000000000004E-3</v>
      </c>
      <c r="K17" s="4">
        <v>0.04</v>
      </c>
      <c r="L17" s="4" t="s">
        <v>40</v>
      </c>
      <c r="N17" s="4" t="s">
        <v>40</v>
      </c>
      <c r="O17" s="4">
        <v>0.12</v>
      </c>
      <c r="P17" s="4">
        <v>3.0000000000000001E-3</v>
      </c>
      <c r="Q17" s="4">
        <v>0.14000000000000001</v>
      </c>
      <c r="T17" s="4">
        <v>6.7999999999999996E-3</v>
      </c>
      <c r="U17" s="4">
        <v>2.8000000000000001E-2</v>
      </c>
      <c r="V17" s="2">
        <f>SUM(G17:U17)</f>
        <v>0.41320000000000001</v>
      </c>
    </row>
    <row r="18" spans="1:28" x14ac:dyDescent="0.25">
      <c r="A18" s="2" t="s">
        <v>56</v>
      </c>
      <c r="C18" s="2">
        <v>2900</v>
      </c>
      <c r="D18" s="5">
        <v>6</v>
      </c>
      <c r="E18" s="2">
        <v>0.25</v>
      </c>
      <c r="F18" s="2">
        <f>C18*D18*E18*1000</f>
        <v>4350000</v>
      </c>
      <c r="W18" s="2">
        <f>SUM(V12:V16)</f>
        <v>4.7415000000000003</v>
      </c>
      <c r="X18" s="2">
        <f>F18*W18</f>
        <v>20625525</v>
      </c>
      <c r="Y18" s="2">
        <f>X18/1000</f>
        <v>20625.525000000001</v>
      </c>
      <c r="Z18" s="2">
        <f>Y18/1000</f>
        <v>20.625525000000003</v>
      </c>
      <c r="AA18" s="2">
        <f>Z18/1000</f>
        <v>2.0625525000000002E-2</v>
      </c>
    </row>
    <row r="19" spans="1:2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8" ht="26.25" x14ac:dyDescent="0.25">
      <c r="A21" s="4" t="s">
        <v>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A21" s="9">
        <f>AA9+AA18</f>
        <v>0.63361048500000017</v>
      </c>
      <c r="AB21" s="9" t="s">
        <v>28</v>
      </c>
    </row>
    <row r="22" spans="1:2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5" spans="1:2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8" x14ac:dyDescent="0.25">
      <c r="A27" s="4"/>
      <c r="B27" s="4"/>
      <c r="C27" s="4"/>
      <c r="D27" s="4"/>
      <c r="E27" s="4"/>
      <c r="F27" s="4"/>
      <c r="S2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B45A-088E-4051-A196-376F3F0F84D5}">
  <dimension ref="A1:Z11"/>
  <sheetViews>
    <sheetView tabSelected="1" workbookViewId="0">
      <selection activeCell="C15" sqref="C15"/>
    </sheetView>
  </sheetViews>
  <sheetFormatPr defaultRowHeight="15" x14ac:dyDescent="0.25"/>
  <cols>
    <col min="1" max="1" width="20.28515625" customWidth="1"/>
    <col min="6" max="20" width="0" hidden="1" customWidth="1"/>
    <col min="23" max="23" width="0" hidden="1" customWidth="1"/>
    <col min="25" max="25" width="0" hidden="1" customWidth="1"/>
  </cols>
  <sheetData>
    <row r="1" spans="1:26" s="2" customFormat="1" ht="26.25" x14ac:dyDescent="0.2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3" t="s">
        <v>19</v>
      </c>
      <c r="V1" s="13" t="s">
        <v>58</v>
      </c>
      <c r="W1" s="13" t="s">
        <v>21</v>
      </c>
      <c r="X1" s="10"/>
      <c r="Y1" s="10"/>
      <c r="Z1" s="10"/>
    </row>
    <row r="2" spans="1:26" s="2" customFormat="1" x14ac:dyDescent="0.25">
      <c r="A2" s="10"/>
      <c r="B2" s="11" t="s">
        <v>22</v>
      </c>
      <c r="C2" s="11" t="s">
        <v>23</v>
      </c>
      <c r="D2" s="11"/>
      <c r="E2" s="11" t="s">
        <v>59</v>
      </c>
      <c r="F2" s="12" t="s">
        <v>24</v>
      </c>
      <c r="G2" s="12" t="s">
        <v>24</v>
      </c>
      <c r="H2" s="12" t="s">
        <v>24</v>
      </c>
      <c r="I2" s="12" t="s">
        <v>24</v>
      </c>
      <c r="J2" s="12" t="s">
        <v>24</v>
      </c>
      <c r="K2" s="12" t="s">
        <v>24</v>
      </c>
      <c r="L2" s="12" t="s">
        <v>24</v>
      </c>
      <c r="M2" s="12" t="s">
        <v>24</v>
      </c>
      <c r="N2" s="12" t="s">
        <v>24</v>
      </c>
      <c r="O2" s="12" t="s">
        <v>24</v>
      </c>
      <c r="P2" s="12" t="s">
        <v>24</v>
      </c>
      <c r="Q2" s="12" t="s">
        <v>24</v>
      </c>
      <c r="R2" s="12" t="s">
        <v>24</v>
      </c>
      <c r="S2" s="12" t="s">
        <v>24</v>
      </c>
      <c r="T2" s="12" t="s">
        <v>24</v>
      </c>
      <c r="U2" s="12" t="s">
        <v>24</v>
      </c>
      <c r="V2" s="12" t="s">
        <v>24</v>
      </c>
      <c r="W2" s="12" t="s">
        <v>25</v>
      </c>
      <c r="X2" s="13" t="s">
        <v>26</v>
      </c>
      <c r="Y2" s="13" t="s">
        <v>27</v>
      </c>
      <c r="Z2" s="13" t="s">
        <v>28</v>
      </c>
    </row>
    <row r="3" spans="1:26" s="2" customFormat="1" x14ac:dyDescent="0.25">
      <c r="A3" s="12" t="s">
        <v>30</v>
      </c>
      <c r="B3" s="10"/>
      <c r="C3" s="12"/>
      <c r="D3" s="12"/>
      <c r="E3" s="12"/>
      <c r="F3" s="12">
        <v>1.9</v>
      </c>
      <c r="G3" s="12">
        <v>0.3</v>
      </c>
      <c r="H3" s="12" t="s">
        <v>31</v>
      </c>
      <c r="I3" s="12">
        <v>2.8</v>
      </c>
      <c r="J3" s="12">
        <v>14</v>
      </c>
      <c r="K3" s="12">
        <v>0.23</v>
      </c>
      <c r="L3" s="12" t="s">
        <v>31</v>
      </c>
      <c r="M3" s="12" t="s">
        <v>31</v>
      </c>
      <c r="N3" s="12">
        <v>3.4</v>
      </c>
      <c r="O3" s="12">
        <v>0.26</v>
      </c>
      <c r="P3" s="12">
        <v>0.65</v>
      </c>
      <c r="Q3" s="12" t="s">
        <v>31</v>
      </c>
      <c r="R3" s="12" t="s">
        <v>31</v>
      </c>
      <c r="S3" s="12" t="s">
        <v>31</v>
      </c>
      <c r="T3" s="12" t="s">
        <v>31</v>
      </c>
      <c r="U3" s="10">
        <f>SUM(F3:T3)</f>
        <v>23.54</v>
      </c>
      <c r="V3" s="10"/>
      <c r="W3" s="10"/>
      <c r="X3" s="10"/>
      <c r="Y3" s="10"/>
      <c r="Z3" s="10"/>
    </row>
    <row r="4" spans="1:26" s="2" customFormat="1" x14ac:dyDescent="0.25">
      <c r="A4" s="12" t="s">
        <v>33</v>
      </c>
      <c r="B4" s="10"/>
      <c r="C4" s="12"/>
      <c r="D4" s="12"/>
      <c r="E4" s="12"/>
      <c r="F4" s="12">
        <v>0.74</v>
      </c>
      <c r="G4" s="12">
        <v>1.2</v>
      </c>
      <c r="H4" s="12" t="s">
        <v>31</v>
      </c>
      <c r="I4" s="12">
        <v>1.4</v>
      </c>
      <c r="J4" s="12">
        <v>23</v>
      </c>
      <c r="K4" s="12">
        <v>25</v>
      </c>
      <c r="L4" s="12" t="s">
        <v>31</v>
      </c>
      <c r="M4" s="12" t="s">
        <v>31</v>
      </c>
      <c r="N4" s="12">
        <v>2</v>
      </c>
      <c r="O4" s="12">
        <v>0.27</v>
      </c>
      <c r="P4" s="12">
        <v>0.99</v>
      </c>
      <c r="Q4" s="12" t="s">
        <v>31</v>
      </c>
      <c r="R4" s="12" t="s">
        <v>31</v>
      </c>
      <c r="S4" s="12" t="s">
        <v>31</v>
      </c>
      <c r="T4" s="12">
        <v>0.11</v>
      </c>
      <c r="U4" s="10">
        <f t="shared" ref="U4:U6" si="0">SUM(F4:T4)</f>
        <v>54.710000000000008</v>
      </c>
      <c r="V4" s="10"/>
      <c r="W4" s="10"/>
      <c r="X4" s="10"/>
      <c r="Y4" s="10"/>
      <c r="Z4" s="10"/>
    </row>
    <row r="5" spans="1:26" s="2" customFormat="1" x14ac:dyDescent="0.25">
      <c r="A5" s="12" t="s">
        <v>35</v>
      </c>
      <c r="B5" s="10"/>
      <c r="C5" s="12"/>
      <c r="D5" s="12"/>
      <c r="E5" s="12"/>
      <c r="F5" s="12">
        <v>8.9</v>
      </c>
      <c r="G5" s="12">
        <v>2.5</v>
      </c>
      <c r="H5" s="12" t="s">
        <v>31</v>
      </c>
      <c r="I5" s="12">
        <v>22</v>
      </c>
      <c r="J5" s="12">
        <v>54</v>
      </c>
      <c r="K5" s="12">
        <v>0.28000000000000003</v>
      </c>
      <c r="L5" s="12" t="s">
        <v>31</v>
      </c>
      <c r="M5" s="12" t="s">
        <v>31</v>
      </c>
      <c r="N5" s="12">
        <v>31</v>
      </c>
      <c r="O5" s="12">
        <v>4</v>
      </c>
      <c r="P5" s="12">
        <v>9.4</v>
      </c>
      <c r="Q5" s="12" t="s">
        <v>31</v>
      </c>
      <c r="R5" s="12" t="s">
        <v>31</v>
      </c>
      <c r="S5" s="12" t="s">
        <v>31</v>
      </c>
      <c r="T5" s="12">
        <v>6.2E-2</v>
      </c>
      <c r="U5" s="10">
        <f>SUM(F5:T5)</f>
        <v>132.14200000000002</v>
      </c>
      <c r="V5" s="10"/>
      <c r="W5" s="10"/>
      <c r="X5" s="10"/>
      <c r="Y5" s="10"/>
      <c r="Z5" s="10"/>
    </row>
    <row r="6" spans="1:26" s="2" customFormat="1" x14ac:dyDescent="0.25">
      <c r="A6" s="12" t="s">
        <v>37</v>
      </c>
      <c r="B6" s="10"/>
      <c r="C6" s="10"/>
      <c r="D6" s="10"/>
      <c r="E6" s="10"/>
      <c r="F6" s="12">
        <v>0.86</v>
      </c>
      <c r="G6" s="12">
        <v>1.8</v>
      </c>
      <c r="H6" s="12">
        <v>1.2E-2</v>
      </c>
      <c r="I6" s="12">
        <v>1</v>
      </c>
      <c r="J6" s="12">
        <v>13</v>
      </c>
      <c r="K6" s="12">
        <v>40</v>
      </c>
      <c r="L6" s="12" t="s">
        <v>31</v>
      </c>
      <c r="M6" s="12">
        <v>1.9E-2</v>
      </c>
      <c r="N6" s="12">
        <v>2.1</v>
      </c>
      <c r="O6" s="12">
        <v>0.27</v>
      </c>
      <c r="P6" s="12">
        <v>1.1000000000000001</v>
      </c>
      <c r="Q6" s="12" t="s">
        <v>31</v>
      </c>
      <c r="R6" s="12" t="s">
        <v>31</v>
      </c>
      <c r="S6" s="12" t="s">
        <v>31</v>
      </c>
      <c r="T6" s="12">
        <v>0.31</v>
      </c>
      <c r="U6" s="10">
        <f t="shared" si="0"/>
        <v>60.471000000000004</v>
      </c>
      <c r="V6" s="10"/>
      <c r="W6" s="10"/>
      <c r="X6" s="10"/>
      <c r="Y6" s="10"/>
      <c r="Z6" s="10"/>
    </row>
    <row r="7" spans="1:26" s="2" customFormat="1" x14ac:dyDescent="0.25">
      <c r="A7" s="13" t="s">
        <v>39</v>
      </c>
      <c r="B7" s="10"/>
      <c r="C7" s="12"/>
      <c r="D7" s="12"/>
      <c r="E7" s="12"/>
      <c r="F7" s="12">
        <v>2.6</v>
      </c>
      <c r="G7" s="12">
        <v>2.8</v>
      </c>
      <c r="H7" s="12" t="s">
        <v>40</v>
      </c>
      <c r="I7" s="12">
        <v>3</v>
      </c>
      <c r="J7" s="12">
        <v>27</v>
      </c>
      <c r="K7" s="12">
        <v>3.2</v>
      </c>
      <c r="L7" s="10"/>
      <c r="M7" s="12" t="s">
        <v>40</v>
      </c>
      <c r="N7" s="12">
        <v>7.1</v>
      </c>
      <c r="O7" s="12">
        <v>0.9</v>
      </c>
      <c r="P7" s="12">
        <v>1.8</v>
      </c>
      <c r="Q7" s="10"/>
      <c r="R7" s="10"/>
      <c r="S7" s="12" t="s">
        <v>41</v>
      </c>
      <c r="T7" s="12" t="s">
        <v>42</v>
      </c>
      <c r="U7" s="10">
        <f>SUM(F7:T7)</f>
        <v>48.4</v>
      </c>
      <c r="V7" s="10"/>
      <c r="W7" s="10"/>
      <c r="X7" s="10"/>
      <c r="Y7" s="10"/>
      <c r="Z7" s="10"/>
    </row>
    <row r="8" spans="1:26" s="2" customFormat="1" x14ac:dyDescent="0.25">
      <c r="A8" s="13" t="s">
        <v>43</v>
      </c>
      <c r="B8" s="10"/>
      <c r="C8" s="10"/>
      <c r="D8" s="10"/>
      <c r="E8" s="10"/>
      <c r="F8" s="12">
        <v>2.8</v>
      </c>
      <c r="G8" s="12">
        <v>0.46</v>
      </c>
      <c r="H8" s="12">
        <v>4.0000000000000001E-3</v>
      </c>
      <c r="I8" s="12">
        <v>1</v>
      </c>
      <c r="J8" s="12">
        <v>15</v>
      </c>
      <c r="K8" s="12">
        <v>1.2</v>
      </c>
      <c r="L8" s="10"/>
      <c r="M8" s="12" t="s">
        <v>40</v>
      </c>
      <c r="N8" s="12">
        <v>6.6</v>
      </c>
      <c r="O8" s="12">
        <v>0.44</v>
      </c>
      <c r="P8" s="12">
        <v>3.2</v>
      </c>
      <c r="Q8" s="10"/>
      <c r="R8" s="10"/>
      <c r="S8" s="12" t="s">
        <v>40</v>
      </c>
      <c r="T8" s="12">
        <v>0.32</v>
      </c>
      <c r="U8" s="10">
        <f>SUM(F8:T8)</f>
        <v>31.024000000000001</v>
      </c>
      <c r="V8" s="10"/>
      <c r="W8" s="10"/>
      <c r="X8" s="10"/>
      <c r="Y8" s="10"/>
      <c r="Z8" s="10"/>
    </row>
    <row r="9" spans="1:26" s="2" customFormat="1" ht="26.25" x14ac:dyDescent="0.25">
      <c r="A9" s="13" t="s">
        <v>44</v>
      </c>
      <c r="B9" s="10">
        <f t="shared" ref="B9" si="1">80*80</f>
        <v>6400</v>
      </c>
      <c r="C9" s="12">
        <v>6</v>
      </c>
      <c r="D9" s="12">
        <v>0.25</v>
      </c>
      <c r="E9" s="12">
        <f>B9*C9*D9*1000</f>
        <v>9600000</v>
      </c>
      <c r="F9" s="12"/>
      <c r="G9" s="12"/>
      <c r="H9" s="12"/>
      <c r="I9" s="12"/>
      <c r="J9" s="12"/>
      <c r="K9" s="12"/>
      <c r="L9" s="10"/>
      <c r="M9" s="12"/>
      <c r="N9" s="12"/>
      <c r="O9" s="12"/>
      <c r="P9" s="12"/>
      <c r="Q9" s="10"/>
      <c r="R9" s="10"/>
      <c r="S9" s="12"/>
      <c r="T9" s="12"/>
      <c r="U9" s="10"/>
      <c r="V9" s="10">
        <f>SUM(U3:U7)/5</f>
        <v>63.85260000000001</v>
      </c>
      <c r="W9" s="10">
        <f>E9*V9</f>
        <v>612984960.00000012</v>
      </c>
      <c r="X9" s="10">
        <f>W9/1000</f>
        <v>612984.96000000008</v>
      </c>
      <c r="Y9" s="10">
        <f>X9/1000</f>
        <v>612.98496000000011</v>
      </c>
      <c r="Z9" s="10">
        <f>Y9/1000</f>
        <v>0.61298496000000013</v>
      </c>
    </row>
    <row r="11" spans="1:26" x14ac:dyDescent="0.25">
      <c r="A11" s="8"/>
      <c r="B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Kristensen</dc:creator>
  <cp:lastModifiedBy>Anne Kristensen</cp:lastModifiedBy>
  <dcterms:created xsi:type="dcterms:W3CDTF">2018-12-10T10:35:25Z</dcterms:created>
  <dcterms:modified xsi:type="dcterms:W3CDTF">2018-12-10T10:38:46Z</dcterms:modified>
</cp:coreProperties>
</file>